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Лифты" sheetId="1" r:id="rId1"/>
  </sheets>
  <definedNames>
    <definedName name="_xlnm._FilterDatabase" localSheetId="0" hidden="1">Лифты!$A$1:$M$37</definedName>
    <definedName name="Excel_BuiltIn_Print_Area">#REF!</definedName>
    <definedName name="Excel_BuiltIn_Print_Area_1">#REF!</definedName>
  </definedNames>
  <calcPr calcId="162913"/>
</workbook>
</file>

<file path=xl/calcChain.xml><?xml version="1.0" encoding="utf-8"?>
<calcChain xmlns="http://schemas.openxmlformats.org/spreadsheetml/2006/main">
  <c r="L12" i="1" l="1"/>
  <c r="L11" i="1"/>
  <c r="L10" i="1"/>
  <c r="L9" i="1"/>
  <c r="L8" i="1"/>
  <c r="L7" i="1"/>
  <c r="L6" i="1"/>
  <c r="L5" i="1"/>
  <c r="L4" i="1"/>
  <c r="L3" i="1"/>
  <c r="L2" i="1"/>
  <c r="K12" i="1"/>
  <c r="K11" i="1"/>
  <c r="K10" i="1"/>
  <c r="K9" i="1"/>
  <c r="K8" i="1"/>
  <c r="K7" i="1"/>
  <c r="K6" i="1"/>
  <c r="K5" i="1"/>
  <c r="K4" i="1"/>
  <c r="K3" i="1"/>
  <c r="K2" i="1"/>
  <c r="J12" i="1"/>
  <c r="J11" i="1"/>
  <c r="J10" i="1"/>
  <c r="J9" i="1"/>
  <c r="J8" i="1"/>
  <c r="J7" i="1"/>
  <c r="J6" i="1"/>
  <c r="J5" i="1"/>
  <c r="J4" i="1"/>
  <c r="J3" i="1"/>
  <c r="J2" i="1"/>
  <c r="I12" i="1"/>
  <c r="I11" i="1"/>
  <c r="I10" i="1"/>
  <c r="I9" i="1"/>
  <c r="I8" i="1"/>
  <c r="I7" i="1"/>
  <c r="I6" i="1"/>
  <c r="I5" i="1"/>
  <c r="I4" i="1"/>
  <c r="I3" i="1"/>
  <c r="I2" i="1"/>
  <c r="I37" i="1" l="1"/>
  <c r="I36" i="1"/>
  <c r="I35" i="1"/>
  <c r="I34" i="1"/>
  <c r="I33" i="1"/>
  <c r="I32" i="1"/>
  <c r="I31" i="1"/>
  <c r="I30" i="1"/>
  <c r="I29" i="1"/>
  <c r="I28" i="1"/>
  <c r="I26" i="1"/>
  <c r="I24" i="1"/>
  <c r="I25" i="1"/>
  <c r="I27" i="1"/>
  <c r="I23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L37" i="1"/>
  <c r="L36" i="1"/>
  <c r="L35" i="1"/>
  <c r="L34" i="1"/>
  <c r="L33" i="1"/>
  <c r="L32" i="1"/>
  <c r="L31" i="1"/>
  <c r="L30" i="1"/>
  <c r="L29" i="1"/>
  <c r="L28" i="1"/>
  <c r="L27" i="1"/>
  <c r="L26" i="1"/>
  <c r="L24" i="1"/>
  <c r="L25" i="1"/>
  <c r="L23" i="1"/>
  <c r="K13" i="1" l="1"/>
  <c r="J13" i="1"/>
  <c r="J14" i="1"/>
  <c r="J15" i="1"/>
  <c r="J16" i="1"/>
  <c r="J17" i="1"/>
  <c r="J18" i="1"/>
  <c r="J19" i="1"/>
  <c r="J20" i="1"/>
  <c r="J21" i="1"/>
  <c r="J22" i="1"/>
  <c r="K14" i="1"/>
  <c r="K15" i="1"/>
  <c r="K16" i="1"/>
  <c r="K17" i="1"/>
  <c r="K18" i="1"/>
  <c r="K19" i="1"/>
  <c r="K20" i="1"/>
  <c r="K21" i="1"/>
  <c r="K22" i="1"/>
  <c r="L13" i="1"/>
  <c r="L14" i="1"/>
  <c r="L15" i="1"/>
  <c r="L16" i="1"/>
  <c r="L17" i="1"/>
  <c r="L18" i="1"/>
  <c r="L19" i="1"/>
  <c r="L20" i="1"/>
  <c r="L21" i="1"/>
  <c r="L22" i="1"/>
</calcChain>
</file>

<file path=xl/sharedStrings.xml><?xml version="1.0" encoding="utf-8"?>
<sst xmlns="http://schemas.openxmlformats.org/spreadsheetml/2006/main" count="239" uniqueCount="54">
  <si>
    <t>Город</t>
  </si>
  <si>
    <t>Вид рекламы</t>
  </si>
  <si>
    <t>Район</t>
  </si>
  <si>
    <t>Количество стендов</t>
  </si>
  <si>
    <t>А2</t>
  </si>
  <si>
    <t>А3</t>
  </si>
  <si>
    <t>А4</t>
  </si>
  <si>
    <t>А5</t>
  </si>
  <si>
    <t>Воронеж</t>
  </si>
  <si>
    <t>Стенды в лифтах</t>
  </si>
  <si>
    <t>Период, дней</t>
  </si>
  <si>
    <t>ЗОНА  1Б Северная (60 армии/Московский проспект)</t>
  </si>
  <si>
    <t xml:space="preserve"> ЗОНА 4А  Северная (Окружная/Солнечная)</t>
  </si>
  <si>
    <t>ЗОНА 4Б  Северная (Окружная/МП)</t>
  </si>
  <si>
    <t>-</t>
  </si>
  <si>
    <t>Зона 3 Коминтерновский р-он 1</t>
  </si>
  <si>
    <t>Зона 4 Коминтерновский р-он 2</t>
  </si>
  <si>
    <t>Зона 5 Коминтерновский р-он 3</t>
  </si>
  <si>
    <t>Зона 7 Советский р-он 1</t>
  </si>
  <si>
    <t>Зона 7 Советский р-он 2</t>
  </si>
  <si>
    <t>Зона 7 Советский р-он 3 Шилово</t>
  </si>
  <si>
    <t>Зона 1 Окружная</t>
  </si>
  <si>
    <t>Зона 8 Ленинский р-он</t>
  </si>
  <si>
    <t>Зона 10 ост. Школа-Боровое</t>
  </si>
  <si>
    <t>Зона 11 Чернавский мост-ДК Кирова</t>
  </si>
  <si>
    <t>Зона 12 Машмет</t>
  </si>
  <si>
    <t>Зона 9 Чернавский-Северный мосты</t>
  </si>
  <si>
    <t xml:space="preserve">Зона 2 Северо-западная </t>
  </si>
  <si>
    <t>Адреса</t>
  </si>
  <si>
    <t>Ссылка</t>
  </si>
  <si>
    <t>Фото</t>
  </si>
  <si>
    <t>Услуги дизайнера</t>
  </si>
  <si>
    <t>От 900 руб.</t>
  </si>
  <si>
    <t>Зона 6.1</t>
  </si>
  <si>
    <t>Зона 6.2</t>
  </si>
  <si>
    <t xml:space="preserve"> ЗОНА 2 А Северная (Московский проспект/Шишкова)</t>
  </si>
  <si>
    <t xml:space="preserve"> ЗОНА 3 А Северная (Шишкова/СХИ)</t>
  </si>
  <si>
    <t xml:space="preserve"> ЗОНА 5 А Левый берег</t>
  </si>
  <si>
    <t xml:space="preserve"> ЗОНА 6 А Юго-западный район</t>
  </si>
  <si>
    <t xml:space="preserve"> ЗОНА 7 А Шилово</t>
  </si>
  <si>
    <t xml:space="preserve"> ЗОНА 8 А ленинский /центр</t>
  </si>
  <si>
    <t>Код</t>
  </si>
  <si>
    <t xml:space="preserve"> ЗОНА 1А Северная (Окружная/60 армии)</t>
  </si>
  <si>
    <t>1. ЗОНА Коминтерновский район — А</t>
  </si>
  <si>
    <t xml:space="preserve">2. ЗОНА Коминтерновский район — Б </t>
  </si>
  <si>
    <t>3. ЗОНА Коминтерновский район — В</t>
  </si>
  <si>
    <t>4. ЗОНА Коминтерновский район — Г</t>
  </si>
  <si>
    <t>5 ЗОНА Коминтерновский район — Д</t>
  </si>
  <si>
    <t>6 ЗОНА Коминтерновский район — Е</t>
  </si>
  <si>
    <t>7 ЗОНА Советский район — А</t>
  </si>
  <si>
    <t>8. ЗОНА Советский район — Б</t>
  </si>
  <si>
    <t>9. ЗОНА Центральный и Ленинский  районы</t>
  </si>
  <si>
    <t xml:space="preserve">10 ЗОНА Левобережный  район — А </t>
  </si>
  <si>
    <t>11 ЗОНА Левобережный  район —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</si>
</sst>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wrapText="1"/>
    </xf>
  </cellXfs>
  <cellStyles count="25">
    <cellStyle name="Excel Built-in Explanatory Text" xfId="24"/>
    <cellStyle name="Excel Built-in Normal" xfId="13"/>
    <cellStyle name="Гиперссылка" xfId="1" builtinId="8"/>
    <cellStyle name="Обычный" xfId="0" builtinId="0"/>
    <cellStyle name="Обычный 10" xfId="9"/>
    <cellStyle name="Обычный 11" xfId="10"/>
    <cellStyle name="Обычный 12" xfId="14"/>
    <cellStyle name="Обычный 13" xfId="15"/>
    <cellStyle name="Обычный 14" xfId="12"/>
    <cellStyle name="Обычный 15" xfId="23"/>
    <cellStyle name="Обычный 19" xfId="22"/>
    <cellStyle name="Обычный 2" xfId="2"/>
    <cellStyle name="Обычный 2 2" xfId="8"/>
    <cellStyle name="Обычный 2 3" xfId="21"/>
    <cellStyle name="Обычный 2 8" xfId="19"/>
    <cellStyle name="Обычный 21" xfId="17"/>
    <cellStyle name="Обычный 22" xfId="20"/>
    <cellStyle name="Обычный 23" xfId="18"/>
    <cellStyle name="Обычный 3" xfId="16"/>
    <cellStyle name="Обычный 4" xfId="6"/>
    <cellStyle name="Обычный 5" xfId="7"/>
    <cellStyle name="Обычный 6" xfId="4"/>
    <cellStyle name="Обычный 7" xfId="3"/>
    <cellStyle name="Обычный 8" xfId="5"/>
    <cellStyle name="Обычный 9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1W1suWDbKi2Dcw" TargetMode="External"/><Relationship Id="rId13" Type="http://schemas.openxmlformats.org/officeDocument/2006/relationships/hyperlink" Target="https://disk.yandex.ru/i/SEx86X22BOs2aw" TargetMode="External"/><Relationship Id="rId18" Type="http://schemas.openxmlformats.org/officeDocument/2006/relationships/hyperlink" Target="https://disk.yandex.ru/i/xpWV15W_ROXezw" TargetMode="External"/><Relationship Id="rId26" Type="http://schemas.openxmlformats.org/officeDocument/2006/relationships/hyperlink" Target="https://disk.yandex.ru/i/62APT-K4-gPnXg" TargetMode="External"/><Relationship Id="rId39" Type="http://schemas.openxmlformats.org/officeDocument/2006/relationships/hyperlink" Target="https://disk.yandex.ru/i/DPQOvKO3wq38tQ" TargetMode="External"/><Relationship Id="rId3" Type="http://schemas.openxmlformats.org/officeDocument/2006/relationships/hyperlink" Target="https://disk.yandex.ru/i/wt8UaRefl_uGbQ" TargetMode="External"/><Relationship Id="rId21" Type="http://schemas.openxmlformats.org/officeDocument/2006/relationships/hyperlink" Target="https://disk.yandex.ru/d/FlLzTqJrZZsqqQ" TargetMode="External"/><Relationship Id="rId34" Type="http://schemas.openxmlformats.org/officeDocument/2006/relationships/hyperlink" Target="https://disk.yandex.ru/d/FlLzTqJrZZsqqQ" TargetMode="External"/><Relationship Id="rId42" Type="http://schemas.openxmlformats.org/officeDocument/2006/relationships/hyperlink" Target="https://disk.yandex.ru/i/Ow5ITbQ-gyxPYQ" TargetMode="External"/><Relationship Id="rId7" Type="http://schemas.openxmlformats.org/officeDocument/2006/relationships/hyperlink" Target="https://disk.yandex.ru/i/xd-UYLV-dvpOjg" TargetMode="External"/><Relationship Id="rId12" Type="http://schemas.openxmlformats.org/officeDocument/2006/relationships/hyperlink" Target="https://disk.yandex.ru/i/wr6jhAoT-NOp8w" TargetMode="External"/><Relationship Id="rId17" Type="http://schemas.openxmlformats.org/officeDocument/2006/relationships/hyperlink" Target="https://disk.yandex.ru/i/SwA76tpFoId95g" TargetMode="External"/><Relationship Id="rId25" Type="http://schemas.openxmlformats.org/officeDocument/2006/relationships/hyperlink" Target="https://disk.yandex.ru/i/7qRGh4DxeAh8Gw" TargetMode="External"/><Relationship Id="rId33" Type="http://schemas.openxmlformats.org/officeDocument/2006/relationships/hyperlink" Target="https://disk.yandex.ru/d/FlLzTqJrZZsqqQ" TargetMode="External"/><Relationship Id="rId38" Type="http://schemas.openxmlformats.org/officeDocument/2006/relationships/hyperlink" Target="https://disk.yandex.ru/i/G16hliANhKnf8w" TargetMode="External"/><Relationship Id="rId2" Type="http://schemas.openxmlformats.org/officeDocument/2006/relationships/hyperlink" Target="https://disk.yandex.ru/i/msibgzY2RLWhVA" TargetMode="External"/><Relationship Id="rId16" Type="http://schemas.openxmlformats.org/officeDocument/2006/relationships/hyperlink" Target="https://disk.yandex.ru/i/mCFhcr9ERRAAng" TargetMode="External"/><Relationship Id="rId20" Type="http://schemas.openxmlformats.org/officeDocument/2006/relationships/hyperlink" Target="https://disk.yandex.ru/d/FlLzTqJrZZsqqQ" TargetMode="External"/><Relationship Id="rId29" Type="http://schemas.openxmlformats.org/officeDocument/2006/relationships/hyperlink" Target="https://disk.yandex.ru/i/O5-Nym2--5H73A" TargetMode="External"/><Relationship Id="rId41" Type="http://schemas.openxmlformats.org/officeDocument/2006/relationships/hyperlink" Target="https://disk.yandex.ru/i/iDWQGQEDTDrnSA" TargetMode="External"/><Relationship Id="rId1" Type="http://schemas.openxmlformats.org/officeDocument/2006/relationships/hyperlink" Target="https://disk.yandex.ru/i/uL9tuz4hcJm_2Q" TargetMode="External"/><Relationship Id="rId6" Type="http://schemas.openxmlformats.org/officeDocument/2006/relationships/hyperlink" Target="https://disk.yandex.ru/i/h_5LJDern42qdw" TargetMode="External"/><Relationship Id="rId11" Type="http://schemas.openxmlformats.org/officeDocument/2006/relationships/hyperlink" Target="https://disk.yandex.ru/i/JgPXtUf6wO4isA" TargetMode="External"/><Relationship Id="rId24" Type="http://schemas.openxmlformats.org/officeDocument/2006/relationships/hyperlink" Target="https://disk.yandex.ru/i/AtvFeXTlb68Pqg" TargetMode="External"/><Relationship Id="rId32" Type="http://schemas.openxmlformats.org/officeDocument/2006/relationships/hyperlink" Target="https://disk.yandex.ru/i/nbdbFGK-hKIngw" TargetMode="External"/><Relationship Id="rId37" Type="http://schemas.openxmlformats.org/officeDocument/2006/relationships/hyperlink" Target="https://disk.yandex.ru/i/dpDKd6AGZWqrEQ" TargetMode="External"/><Relationship Id="rId40" Type="http://schemas.openxmlformats.org/officeDocument/2006/relationships/hyperlink" Target="https://disk.yandex.ru/i/A5kTEOpS31twfw" TargetMode="External"/><Relationship Id="rId5" Type="http://schemas.openxmlformats.org/officeDocument/2006/relationships/hyperlink" Target="https://disk.yandex.ru/i/QMDVtz3Kul4h2A" TargetMode="External"/><Relationship Id="rId15" Type="http://schemas.openxmlformats.org/officeDocument/2006/relationships/hyperlink" Target="https://disk.yandex.ru/i/lq7Not1wW38Knw" TargetMode="External"/><Relationship Id="rId23" Type="http://schemas.openxmlformats.org/officeDocument/2006/relationships/hyperlink" Target="https://disk.yandex.ru/i/FgR-M9vz7hbIUw" TargetMode="External"/><Relationship Id="rId28" Type="http://schemas.openxmlformats.org/officeDocument/2006/relationships/hyperlink" Target="https://disk.yandex.ru/i/svH7w3FolLwVmQ" TargetMode="External"/><Relationship Id="rId36" Type="http://schemas.openxmlformats.org/officeDocument/2006/relationships/hyperlink" Target="https://disk.yandex.ru/i/8M0TCewdx0Qqcw" TargetMode="External"/><Relationship Id="rId10" Type="http://schemas.openxmlformats.org/officeDocument/2006/relationships/hyperlink" Target="https://disk.yandex.ru/i/f3X8t4flysg1kg" TargetMode="External"/><Relationship Id="rId19" Type="http://schemas.openxmlformats.org/officeDocument/2006/relationships/hyperlink" Target="https://disk.yandex.ru/i/pjORLGEtJmPyKA" TargetMode="External"/><Relationship Id="rId31" Type="http://schemas.openxmlformats.org/officeDocument/2006/relationships/hyperlink" Target="https://disk.yandex.ru/i/NpT8IfQF3WvRSw" TargetMode="External"/><Relationship Id="rId4" Type="http://schemas.openxmlformats.org/officeDocument/2006/relationships/hyperlink" Target="https://disk.yandex.ru/i/pPzDwdxyzxiD9g" TargetMode="External"/><Relationship Id="rId9" Type="http://schemas.openxmlformats.org/officeDocument/2006/relationships/hyperlink" Target="https://disk.yandex.ru/i/i9hKYF7_4cQs4Q" TargetMode="External"/><Relationship Id="rId14" Type="http://schemas.openxmlformats.org/officeDocument/2006/relationships/hyperlink" Target="https://disk.yandex.ru/i/o6Y2yG3bEmTWcg" TargetMode="External"/><Relationship Id="rId22" Type="http://schemas.openxmlformats.org/officeDocument/2006/relationships/hyperlink" Target="https://disk.yandex.ru/i/nDGoxcapOlG-Tw" TargetMode="External"/><Relationship Id="rId27" Type="http://schemas.openxmlformats.org/officeDocument/2006/relationships/hyperlink" Target="https://disk.yandex.ru/i/kz4GIBJWbprdFg" TargetMode="External"/><Relationship Id="rId30" Type="http://schemas.openxmlformats.org/officeDocument/2006/relationships/hyperlink" Target="https://disk.yandex.ru/i/ZIoVBys4yLT1Sw" TargetMode="External"/><Relationship Id="rId35" Type="http://schemas.openxmlformats.org/officeDocument/2006/relationships/hyperlink" Target="https://disk.yandex.ru/i/SH1uxJDZWZ3v2w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B3" sqref="B3"/>
    </sheetView>
  </sheetViews>
  <sheetFormatPr defaultRowHeight="12.75" x14ac:dyDescent="0.25"/>
  <cols>
    <col min="1" max="1" width="10.5703125" style="1" customWidth="1"/>
    <col min="2" max="2" width="27.140625" style="3" customWidth="1"/>
    <col min="3" max="3" width="8.7109375" style="3" customWidth="1"/>
    <col min="4" max="4" width="11.42578125" style="11" customWidth="1"/>
    <col min="5" max="5" width="16.42578125" style="1" customWidth="1"/>
    <col min="6" max="6" width="9.5703125" style="1" customWidth="1"/>
    <col min="7" max="7" width="14.7109375" style="1" customWidth="1"/>
    <col min="8" max="8" width="16.85546875" style="1" customWidth="1"/>
    <col min="9" max="10" width="11.28515625" style="2" customWidth="1"/>
    <col min="11" max="12" width="10.28515625" style="2" customWidth="1"/>
    <col min="13" max="13" width="20.140625" style="1" customWidth="1"/>
    <col min="14" max="16384" width="9.140625" style="1"/>
  </cols>
  <sheetData>
    <row r="1" spans="1:13" ht="25.5" x14ac:dyDescent="0.25">
      <c r="A1" s="5" t="s">
        <v>0</v>
      </c>
      <c r="B1" s="5" t="s">
        <v>2</v>
      </c>
      <c r="C1" s="5" t="s">
        <v>41</v>
      </c>
      <c r="D1" s="5" t="s">
        <v>28</v>
      </c>
      <c r="E1" s="5" t="s">
        <v>1</v>
      </c>
      <c r="F1" s="5" t="s">
        <v>30</v>
      </c>
      <c r="G1" s="5" t="s">
        <v>3</v>
      </c>
      <c r="H1" s="5" t="s">
        <v>10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31</v>
      </c>
    </row>
    <row r="2" spans="1:13" ht="25.5" x14ac:dyDescent="0.25">
      <c r="A2" s="6" t="s">
        <v>8</v>
      </c>
      <c r="B2" s="7" t="s">
        <v>43</v>
      </c>
      <c r="C2" s="7">
        <v>1</v>
      </c>
      <c r="D2" s="8" t="s">
        <v>29</v>
      </c>
      <c r="E2" s="6" t="s">
        <v>9</v>
      </c>
      <c r="F2" s="8" t="s">
        <v>30</v>
      </c>
      <c r="G2" s="6">
        <v>171</v>
      </c>
      <c r="H2" s="6">
        <v>14</v>
      </c>
      <c r="I2" s="4">
        <f>350*G2</f>
        <v>59850</v>
      </c>
      <c r="J2" s="4">
        <f>180*G2</f>
        <v>30780</v>
      </c>
      <c r="K2" s="4">
        <f>110*G2</f>
        <v>18810</v>
      </c>
      <c r="L2" s="4">
        <f>80*G2</f>
        <v>13680</v>
      </c>
      <c r="M2" s="6" t="s">
        <v>32</v>
      </c>
    </row>
    <row r="3" spans="1:13" ht="25.5" x14ac:dyDescent="0.25">
      <c r="A3" s="6" t="s">
        <v>8</v>
      </c>
      <c r="B3" s="7" t="s">
        <v>44</v>
      </c>
      <c r="C3" s="7">
        <v>2</v>
      </c>
      <c r="D3" s="8" t="s">
        <v>29</v>
      </c>
      <c r="E3" s="6" t="s">
        <v>9</v>
      </c>
      <c r="F3" s="8" t="s">
        <v>30</v>
      </c>
      <c r="G3" s="6">
        <v>170</v>
      </c>
      <c r="H3" s="6">
        <v>14</v>
      </c>
      <c r="I3" s="4">
        <f t="shared" ref="I3:I12" si="0">350*G3</f>
        <v>59500</v>
      </c>
      <c r="J3" s="4">
        <f t="shared" ref="J3:J12" si="1">180*G3</f>
        <v>30600</v>
      </c>
      <c r="K3" s="4">
        <f t="shared" ref="K3:K12" si="2">110*G3</f>
        <v>18700</v>
      </c>
      <c r="L3" s="4">
        <f t="shared" ref="L3:L12" si="3">80*G3</f>
        <v>13600</v>
      </c>
      <c r="M3" s="6" t="s">
        <v>32</v>
      </c>
    </row>
    <row r="4" spans="1:13" ht="25.5" x14ac:dyDescent="0.25">
      <c r="A4" s="6" t="s">
        <v>8</v>
      </c>
      <c r="B4" s="7" t="s">
        <v>45</v>
      </c>
      <c r="C4" s="7">
        <v>3</v>
      </c>
      <c r="D4" s="8" t="s">
        <v>29</v>
      </c>
      <c r="E4" s="6" t="s">
        <v>9</v>
      </c>
      <c r="F4" s="8" t="s">
        <v>30</v>
      </c>
      <c r="G4" s="6">
        <v>176</v>
      </c>
      <c r="H4" s="6">
        <v>14</v>
      </c>
      <c r="I4" s="4">
        <f t="shared" si="0"/>
        <v>61600</v>
      </c>
      <c r="J4" s="4">
        <f t="shared" si="1"/>
        <v>31680</v>
      </c>
      <c r="K4" s="4">
        <f t="shared" si="2"/>
        <v>19360</v>
      </c>
      <c r="L4" s="4">
        <f t="shared" si="3"/>
        <v>14080</v>
      </c>
      <c r="M4" s="6" t="s">
        <v>32</v>
      </c>
    </row>
    <row r="5" spans="1:13" ht="25.5" x14ac:dyDescent="0.25">
      <c r="A5" s="6" t="s">
        <v>8</v>
      </c>
      <c r="B5" s="7" t="s">
        <v>46</v>
      </c>
      <c r="C5" s="7">
        <v>4</v>
      </c>
      <c r="D5" s="8" t="s">
        <v>29</v>
      </c>
      <c r="E5" s="6" t="s">
        <v>9</v>
      </c>
      <c r="F5" s="8" t="s">
        <v>30</v>
      </c>
      <c r="G5" s="6">
        <v>170</v>
      </c>
      <c r="H5" s="6">
        <v>14</v>
      </c>
      <c r="I5" s="4">
        <f t="shared" si="0"/>
        <v>59500</v>
      </c>
      <c r="J5" s="4">
        <f t="shared" si="1"/>
        <v>30600</v>
      </c>
      <c r="K5" s="4">
        <f t="shared" si="2"/>
        <v>18700</v>
      </c>
      <c r="L5" s="4">
        <f t="shared" si="3"/>
        <v>13600</v>
      </c>
      <c r="M5" s="6" t="s">
        <v>32</v>
      </c>
    </row>
    <row r="6" spans="1:13" ht="25.5" x14ac:dyDescent="0.25">
      <c r="A6" s="6" t="s">
        <v>8</v>
      </c>
      <c r="B6" s="7" t="s">
        <v>47</v>
      </c>
      <c r="C6" s="7">
        <v>5</v>
      </c>
      <c r="D6" s="8" t="s">
        <v>29</v>
      </c>
      <c r="E6" s="6" t="s">
        <v>9</v>
      </c>
      <c r="F6" s="8" t="s">
        <v>30</v>
      </c>
      <c r="G6" s="6">
        <v>126</v>
      </c>
      <c r="H6" s="6">
        <v>14</v>
      </c>
      <c r="I6" s="4">
        <f t="shared" si="0"/>
        <v>44100</v>
      </c>
      <c r="J6" s="4">
        <f t="shared" si="1"/>
        <v>22680</v>
      </c>
      <c r="K6" s="4">
        <f t="shared" si="2"/>
        <v>13860</v>
      </c>
      <c r="L6" s="4">
        <f t="shared" si="3"/>
        <v>10080</v>
      </c>
      <c r="M6" s="6" t="s">
        <v>32</v>
      </c>
    </row>
    <row r="7" spans="1:13" ht="25.5" x14ac:dyDescent="0.25">
      <c r="A7" s="6" t="s">
        <v>8</v>
      </c>
      <c r="B7" s="7" t="s">
        <v>48</v>
      </c>
      <c r="C7" s="7">
        <v>6</v>
      </c>
      <c r="D7" s="8" t="s">
        <v>29</v>
      </c>
      <c r="E7" s="6" t="s">
        <v>9</v>
      </c>
      <c r="F7" s="8" t="s">
        <v>30</v>
      </c>
      <c r="G7" s="6">
        <v>149</v>
      </c>
      <c r="H7" s="6">
        <v>14</v>
      </c>
      <c r="I7" s="4">
        <f t="shared" si="0"/>
        <v>52150</v>
      </c>
      <c r="J7" s="4">
        <f t="shared" si="1"/>
        <v>26820</v>
      </c>
      <c r="K7" s="4">
        <f t="shared" si="2"/>
        <v>16390</v>
      </c>
      <c r="L7" s="4">
        <f t="shared" si="3"/>
        <v>11920</v>
      </c>
      <c r="M7" s="6" t="s">
        <v>32</v>
      </c>
    </row>
    <row r="8" spans="1:13" x14ac:dyDescent="0.25">
      <c r="A8" s="6" t="s">
        <v>8</v>
      </c>
      <c r="B8" s="7" t="s">
        <v>49</v>
      </c>
      <c r="C8" s="7">
        <v>7</v>
      </c>
      <c r="D8" s="8" t="s">
        <v>29</v>
      </c>
      <c r="E8" s="6" t="s">
        <v>9</v>
      </c>
      <c r="F8" s="8" t="s">
        <v>30</v>
      </c>
      <c r="G8" s="6">
        <v>253</v>
      </c>
      <c r="H8" s="6">
        <v>14</v>
      </c>
      <c r="I8" s="4">
        <f t="shared" si="0"/>
        <v>88550</v>
      </c>
      <c r="J8" s="4">
        <f t="shared" si="1"/>
        <v>45540</v>
      </c>
      <c r="K8" s="4">
        <f t="shared" si="2"/>
        <v>27830</v>
      </c>
      <c r="L8" s="4">
        <f t="shared" si="3"/>
        <v>20240</v>
      </c>
      <c r="M8" s="6" t="s">
        <v>32</v>
      </c>
    </row>
    <row r="9" spans="1:13" x14ac:dyDescent="0.25">
      <c r="A9" s="6" t="s">
        <v>8</v>
      </c>
      <c r="B9" s="7" t="s">
        <v>50</v>
      </c>
      <c r="C9" s="7">
        <v>8</v>
      </c>
      <c r="D9" s="8" t="s">
        <v>29</v>
      </c>
      <c r="E9" s="6" t="s">
        <v>9</v>
      </c>
      <c r="F9" s="8" t="s">
        <v>30</v>
      </c>
      <c r="G9" s="6">
        <v>167</v>
      </c>
      <c r="H9" s="6">
        <v>14</v>
      </c>
      <c r="I9" s="4">
        <f t="shared" si="0"/>
        <v>58450</v>
      </c>
      <c r="J9" s="4">
        <f t="shared" si="1"/>
        <v>30060</v>
      </c>
      <c r="K9" s="4">
        <f t="shared" si="2"/>
        <v>18370</v>
      </c>
      <c r="L9" s="4">
        <f t="shared" si="3"/>
        <v>13360</v>
      </c>
      <c r="M9" s="6" t="s">
        <v>32</v>
      </c>
    </row>
    <row r="10" spans="1:13" ht="25.5" x14ac:dyDescent="0.25">
      <c r="A10" s="6" t="s">
        <v>8</v>
      </c>
      <c r="B10" s="7" t="s">
        <v>51</v>
      </c>
      <c r="C10" s="7">
        <v>9</v>
      </c>
      <c r="D10" s="8" t="s">
        <v>29</v>
      </c>
      <c r="E10" s="6" t="s">
        <v>9</v>
      </c>
      <c r="F10" s="8" t="s">
        <v>30</v>
      </c>
      <c r="G10" s="6">
        <v>179</v>
      </c>
      <c r="H10" s="6">
        <v>14</v>
      </c>
      <c r="I10" s="4">
        <f t="shared" si="0"/>
        <v>62650</v>
      </c>
      <c r="J10" s="4">
        <f t="shared" si="1"/>
        <v>32220</v>
      </c>
      <c r="K10" s="4">
        <f t="shared" si="2"/>
        <v>19690</v>
      </c>
      <c r="L10" s="4">
        <f t="shared" si="3"/>
        <v>14320</v>
      </c>
      <c r="M10" s="6" t="s">
        <v>32</v>
      </c>
    </row>
    <row r="11" spans="1:13" ht="25.5" x14ac:dyDescent="0.25">
      <c r="A11" s="6" t="s">
        <v>8</v>
      </c>
      <c r="B11" s="7" t="s">
        <v>52</v>
      </c>
      <c r="C11" s="7">
        <v>10</v>
      </c>
      <c r="D11" s="8" t="s">
        <v>29</v>
      </c>
      <c r="E11" s="6" t="s">
        <v>9</v>
      </c>
      <c r="F11" s="8" t="s">
        <v>30</v>
      </c>
      <c r="G11" s="6">
        <v>143</v>
      </c>
      <c r="H11" s="6">
        <v>14</v>
      </c>
      <c r="I11" s="4">
        <f t="shared" si="0"/>
        <v>50050</v>
      </c>
      <c r="J11" s="4">
        <f t="shared" si="1"/>
        <v>25740</v>
      </c>
      <c r="K11" s="4">
        <f t="shared" si="2"/>
        <v>15730</v>
      </c>
      <c r="L11" s="4">
        <f t="shared" si="3"/>
        <v>11440</v>
      </c>
      <c r="M11" s="6" t="s">
        <v>32</v>
      </c>
    </row>
    <row r="12" spans="1:13" ht="25.5" x14ac:dyDescent="0.25">
      <c r="A12" s="6" t="s">
        <v>8</v>
      </c>
      <c r="B12" s="7" t="s">
        <v>53</v>
      </c>
      <c r="C12" s="7">
        <v>11</v>
      </c>
      <c r="D12" s="8" t="s">
        <v>29</v>
      </c>
      <c r="E12" s="6" t="s">
        <v>9</v>
      </c>
      <c r="F12" s="8" t="s">
        <v>30</v>
      </c>
      <c r="G12" s="6">
        <v>143</v>
      </c>
      <c r="H12" s="6">
        <v>14</v>
      </c>
      <c r="I12" s="4">
        <f t="shared" si="0"/>
        <v>50050</v>
      </c>
      <c r="J12" s="4">
        <f t="shared" si="1"/>
        <v>25740</v>
      </c>
      <c r="K12" s="4">
        <f t="shared" si="2"/>
        <v>15730</v>
      </c>
      <c r="L12" s="4">
        <f t="shared" si="3"/>
        <v>11440</v>
      </c>
      <c r="M12" s="6" t="s">
        <v>32</v>
      </c>
    </row>
    <row r="13" spans="1:13" ht="25.5" x14ac:dyDescent="0.25">
      <c r="A13" s="6" t="s">
        <v>8</v>
      </c>
      <c r="B13" s="7" t="s">
        <v>42</v>
      </c>
      <c r="C13" s="7">
        <v>12</v>
      </c>
      <c r="D13" s="8" t="s">
        <v>29</v>
      </c>
      <c r="E13" s="6" t="s">
        <v>9</v>
      </c>
      <c r="F13" s="8" t="s">
        <v>30</v>
      </c>
      <c r="G13" s="6">
        <v>290</v>
      </c>
      <c r="H13" s="6">
        <v>14</v>
      </c>
      <c r="I13" s="4" t="s">
        <v>14</v>
      </c>
      <c r="J13" s="4">
        <f>150*G13</f>
        <v>43500</v>
      </c>
      <c r="K13" s="4">
        <f>85*G13</f>
        <v>24650</v>
      </c>
      <c r="L13" s="4">
        <f>50*G13</f>
        <v>14500</v>
      </c>
      <c r="M13" s="6" t="s">
        <v>32</v>
      </c>
    </row>
    <row r="14" spans="1:13" ht="25.5" x14ac:dyDescent="0.25">
      <c r="A14" s="6" t="s">
        <v>8</v>
      </c>
      <c r="B14" s="7" t="s">
        <v>11</v>
      </c>
      <c r="C14" s="7">
        <v>13</v>
      </c>
      <c r="D14" s="8" t="s">
        <v>29</v>
      </c>
      <c r="E14" s="6" t="s">
        <v>9</v>
      </c>
      <c r="F14" s="8" t="s">
        <v>30</v>
      </c>
      <c r="G14" s="6">
        <v>259</v>
      </c>
      <c r="H14" s="6">
        <v>14</v>
      </c>
      <c r="I14" s="4" t="s">
        <v>14</v>
      </c>
      <c r="J14" s="4">
        <f t="shared" ref="J14:J22" si="4">150*G14</f>
        <v>38850</v>
      </c>
      <c r="K14" s="4">
        <f t="shared" ref="K14:K22" si="5">85*G14</f>
        <v>22015</v>
      </c>
      <c r="L14" s="4">
        <f t="shared" ref="L14:L22" si="6">50*G14</f>
        <v>12950</v>
      </c>
      <c r="M14" s="6" t="s">
        <v>32</v>
      </c>
    </row>
    <row r="15" spans="1:13" ht="38.25" x14ac:dyDescent="0.25">
      <c r="A15" s="6" t="s">
        <v>8</v>
      </c>
      <c r="B15" s="7" t="s">
        <v>35</v>
      </c>
      <c r="C15" s="7">
        <v>14</v>
      </c>
      <c r="D15" s="8" t="s">
        <v>29</v>
      </c>
      <c r="E15" s="6" t="s">
        <v>9</v>
      </c>
      <c r="F15" s="8" t="s">
        <v>30</v>
      </c>
      <c r="G15" s="6">
        <v>253</v>
      </c>
      <c r="H15" s="6">
        <v>14</v>
      </c>
      <c r="I15" s="4" t="s">
        <v>14</v>
      </c>
      <c r="J15" s="4">
        <f t="shared" si="4"/>
        <v>37950</v>
      </c>
      <c r="K15" s="4">
        <f t="shared" si="5"/>
        <v>21505</v>
      </c>
      <c r="L15" s="4">
        <f t="shared" si="6"/>
        <v>12650</v>
      </c>
      <c r="M15" s="6" t="s">
        <v>32</v>
      </c>
    </row>
    <row r="16" spans="1:13" ht="25.5" x14ac:dyDescent="0.25">
      <c r="A16" s="6" t="s">
        <v>8</v>
      </c>
      <c r="B16" s="7" t="s">
        <v>36</v>
      </c>
      <c r="C16" s="7">
        <v>15</v>
      </c>
      <c r="D16" s="8" t="s">
        <v>29</v>
      </c>
      <c r="E16" s="6" t="s">
        <v>9</v>
      </c>
      <c r="F16" s="8" t="s">
        <v>30</v>
      </c>
      <c r="G16" s="6">
        <v>149</v>
      </c>
      <c r="H16" s="6">
        <v>14</v>
      </c>
      <c r="I16" s="4" t="s">
        <v>14</v>
      </c>
      <c r="J16" s="4">
        <f t="shared" si="4"/>
        <v>22350</v>
      </c>
      <c r="K16" s="4">
        <f t="shared" si="5"/>
        <v>12665</v>
      </c>
      <c r="L16" s="4">
        <f t="shared" si="6"/>
        <v>7450</v>
      </c>
      <c r="M16" s="6" t="s">
        <v>32</v>
      </c>
    </row>
    <row r="17" spans="1:13" ht="25.5" x14ac:dyDescent="0.25">
      <c r="A17" s="6" t="s">
        <v>8</v>
      </c>
      <c r="B17" s="7" t="s">
        <v>12</v>
      </c>
      <c r="C17" s="7">
        <v>16</v>
      </c>
      <c r="D17" s="8" t="s">
        <v>29</v>
      </c>
      <c r="E17" s="6" t="s">
        <v>9</v>
      </c>
      <c r="F17" s="8" t="s">
        <v>30</v>
      </c>
      <c r="G17" s="6">
        <v>180</v>
      </c>
      <c r="H17" s="6">
        <v>14</v>
      </c>
      <c r="I17" s="4" t="s">
        <v>14</v>
      </c>
      <c r="J17" s="4">
        <f t="shared" si="4"/>
        <v>27000</v>
      </c>
      <c r="K17" s="4">
        <f t="shared" si="5"/>
        <v>15300</v>
      </c>
      <c r="L17" s="4">
        <f t="shared" si="6"/>
        <v>9000</v>
      </c>
      <c r="M17" s="6" t="s">
        <v>32</v>
      </c>
    </row>
    <row r="18" spans="1:13" ht="25.5" x14ac:dyDescent="0.25">
      <c r="A18" s="6" t="s">
        <v>8</v>
      </c>
      <c r="B18" s="7" t="s">
        <v>13</v>
      </c>
      <c r="C18" s="7">
        <v>17</v>
      </c>
      <c r="D18" s="8" t="s">
        <v>29</v>
      </c>
      <c r="E18" s="6" t="s">
        <v>9</v>
      </c>
      <c r="F18" s="8" t="s">
        <v>30</v>
      </c>
      <c r="G18" s="6">
        <v>195</v>
      </c>
      <c r="H18" s="6">
        <v>14</v>
      </c>
      <c r="I18" s="4" t="s">
        <v>14</v>
      </c>
      <c r="J18" s="4">
        <f t="shared" si="4"/>
        <v>29250</v>
      </c>
      <c r="K18" s="4">
        <f t="shared" si="5"/>
        <v>16575</v>
      </c>
      <c r="L18" s="4">
        <f t="shared" si="6"/>
        <v>9750</v>
      </c>
      <c r="M18" s="6" t="s">
        <v>32</v>
      </c>
    </row>
    <row r="19" spans="1:13" x14ac:dyDescent="0.25">
      <c r="A19" s="6" t="s">
        <v>8</v>
      </c>
      <c r="B19" s="7" t="s">
        <v>37</v>
      </c>
      <c r="C19" s="7">
        <v>18</v>
      </c>
      <c r="D19" s="8" t="s">
        <v>29</v>
      </c>
      <c r="E19" s="6" t="s">
        <v>9</v>
      </c>
      <c r="F19" s="8" t="s">
        <v>30</v>
      </c>
      <c r="G19" s="6">
        <v>175</v>
      </c>
      <c r="H19" s="6">
        <v>14</v>
      </c>
      <c r="I19" s="4" t="s">
        <v>14</v>
      </c>
      <c r="J19" s="4">
        <f t="shared" si="4"/>
        <v>26250</v>
      </c>
      <c r="K19" s="4">
        <f t="shared" si="5"/>
        <v>14875</v>
      </c>
      <c r="L19" s="4">
        <f t="shared" si="6"/>
        <v>8750</v>
      </c>
      <c r="M19" s="6" t="s">
        <v>32</v>
      </c>
    </row>
    <row r="20" spans="1:13" x14ac:dyDescent="0.25">
      <c r="A20" s="6" t="s">
        <v>8</v>
      </c>
      <c r="B20" s="7" t="s">
        <v>38</v>
      </c>
      <c r="C20" s="7">
        <v>19</v>
      </c>
      <c r="D20" s="8" t="s">
        <v>29</v>
      </c>
      <c r="E20" s="6" t="s">
        <v>9</v>
      </c>
      <c r="F20" s="8" t="s">
        <v>30</v>
      </c>
      <c r="G20" s="6">
        <v>214</v>
      </c>
      <c r="H20" s="6">
        <v>14</v>
      </c>
      <c r="I20" s="4" t="s">
        <v>14</v>
      </c>
      <c r="J20" s="4">
        <f t="shared" si="4"/>
        <v>32100</v>
      </c>
      <c r="K20" s="4">
        <f t="shared" si="5"/>
        <v>18190</v>
      </c>
      <c r="L20" s="4">
        <f t="shared" si="6"/>
        <v>10700</v>
      </c>
      <c r="M20" s="6" t="s">
        <v>32</v>
      </c>
    </row>
    <row r="21" spans="1:13" x14ac:dyDescent="0.25">
      <c r="A21" s="6" t="s">
        <v>8</v>
      </c>
      <c r="B21" s="7" t="s">
        <v>39</v>
      </c>
      <c r="C21" s="7">
        <v>20</v>
      </c>
      <c r="D21" s="8" t="s">
        <v>29</v>
      </c>
      <c r="E21" s="6" t="s">
        <v>9</v>
      </c>
      <c r="F21" s="8" t="s">
        <v>30</v>
      </c>
      <c r="G21" s="6">
        <v>72</v>
      </c>
      <c r="H21" s="6">
        <v>14</v>
      </c>
      <c r="I21" s="4" t="s">
        <v>14</v>
      </c>
      <c r="J21" s="4">
        <f t="shared" si="4"/>
        <v>10800</v>
      </c>
      <c r="K21" s="4">
        <f t="shared" si="5"/>
        <v>6120</v>
      </c>
      <c r="L21" s="4">
        <f t="shared" si="6"/>
        <v>3600</v>
      </c>
      <c r="M21" s="6" t="s">
        <v>32</v>
      </c>
    </row>
    <row r="22" spans="1:13" x14ac:dyDescent="0.25">
      <c r="A22" s="6" t="s">
        <v>8</v>
      </c>
      <c r="B22" s="7" t="s">
        <v>40</v>
      </c>
      <c r="C22" s="7">
        <v>21</v>
      </c>
      <c r="D22" s="8" t="s">
        <v>29</v>
      </c>
      <c r="E22" s="6" t="s">
        <v>9</v>
      </c>
      <c r="F22" s="8" t="s">
        <v>30</v>
      </c>
      <c r="G22" s="6">
        <v>133</v>
      </c>
      <c r="H22" s="6">
        <v>14</v>
      </c>
      <c r="I22" s="4" t="s">
        <v>14</v>
      </c>
      <c r="J22" s="4">
        <f t="shared" si="4"/>
        <v>19950</v>
      </c>
      <c r="K22" s="4">
        <f t="shared" si="5"/>
        <v>11305</v>
      </c>
      <c r="L22" s="4">
        <f t="shared" si="6"/>
        <v>6650</v>
      </c>
      <c r="M22" s="6" t="s">
        <v>32</v>
      </c>
    </row>
    <row r="23" spans="1:13" x14ac:dyDescent="0.25">
      <c r="A23" s="6" t="s">
        <v>8</v>
      </c>
      <c r="B23" s="7" t="s">
        <v>18</v>
      </c>
      <c r="C23" s="7">
        <v>22</v>
      </c>
      <c r="D23" s="12" t="s">
        <v>29</v>
      </c>
      <c r="E23" s="6" t="s">
        <v>9</v>
      </c>
      <c r="F23" s="8" t="s">
        <v>30</v>
      </c>
      <c r="G23" s="9">
        <v>136</v>
      </c>
      <c r="H23" s="6">
        <v>30</v>
      </c>
      <c r="I23" s="4">
        <f>1800*G23</f>
        <v>244800</v>
      </c>
      <c r="J23" s="10">
        <f>900*G23</f>
        <v>122400</v>
      </c>
      <c r="K23" s="10">
        <f>310*G23</f>
        <v>42160</v>
      </c>
      <c r="L23" s="10">
        <f>225*G23</f>
        <v>30600</v>
      </c>
      <c r="M23" s="6" t="s">
        <v>32</v>
      </c>
    </row>
    <row r="24" spans="1:13" x14ac:dyDescent="0.25">
      <c r="A24" s="6" t="s">
        <v>8</v>
      </c>
      <c r="B24" s="7" t="s">
        <v>19</v>
      </c>
      <c r="C24" s="7">
        <v>23</v>
      </c>
      <c r="D24" s="12" t="s">
        <v>29</v>
      </c>
      <c r="E24" s="6" t="s">
        <v>9</v>
      </c>
      <c r="F24" s="8" t="s">
        <v>30</v>
      </c>
      <c r="G24" s="9">
        <v>101</v>
      </c>
      <c r="H24" s="6">
        <v>30</v>
      </c>
      <c r="I24" s="4">
        <f t="shared" ref="I24:I27" si="7">1800*G24</f>
        <v>181800</v>
      </c>
      <c r="J24" s="10">
        <f>900*G24</f>
        <v>90900</v>
      </c>
      <c r="K24" s="10">
        <f t="shared" ref="K24:K25" si="8">310*G24</f>
        <v>31310</v>
      </c>
      <c r="L24" s="10">
        <f t="shared" ref="L24:L27" si="9">225*G24</f>
        <v>22725</v>
      </c>
      <c r="M24" s="6" t="s">
        <v>32</v>
      </c>
    </row>
    <row r="25" spans="1:13" ht="25.5" x14ac:dyDescent="0.25">
      <c r="A25" s="6" t="s">
        <v>8</v>
      </c>
      <c r="B25" s="7" t="s">
        <v>20</v>
      </c>
      <c r="C25" s="7">
        <v>24</v>
      </c>
      <c r="D25" s="12" t="s">
        <v>29</v>
      </c>
      <c r="E25" s="6" t="s">
        <v>9</v>
      </c>
      <c r="F25" s="8" t="s">
        <v>30</v>
      </c>
      <c r="G25" s="9">
        <v>105</v>
      </c>
      <c r="H25" s="6">
        <v>30</v>
      </c>
      <c r="I25" s="4">
        <f t="shared" si="7"/>
        <v>189000</v>
      </c>
      <c r="J25" s="10">
        <f>900*G25</f>
        <v>94500</v>
      </c>
      <c r="K25" s="10">
        <f t="shared" si="8"/>
        <v>32550</v>
      </c>
      <c r="L25" s="10">
        <f t="shared" si="9"/>
        <v>23625</v>
      </c>
      <c r="M25" s="6" t="s">
        <v>32</v>
      </c>
    </row>
    <row r="26" spans="1:13" ht="25.5" x14ac:dyDescent="0.25">
      <c r="A26" s="6" t="s">
        <v>8</v>
      </c>
      <c r="B26" s="7" t="s">
        <v>24</v>
      </c>
      <c r="C26" s="7">
        <v>25</v>
      </c>
      <c r="D26" s="12" t="s">
        <v>29</v>
      </c>
      <c r="E26" s="6" t="s">
        <v>9</v>
      </c>
      <c r="F26" s="8" t="s">
        <v>30</v>
      </c>
      <c r="G26" s="9">
        <v>104</v>
      </c>
      <c r="H26" s="6">
        <v>30</v>
      </c>
      <c r="I26" s="4">
        <f>1496*G26</f>
        <v>155584</v>
      </c>
      <c r="J26" s="10">
        <f>748*G26</f>
        <v>77792</v>
      </c>
      <c r="K26" s="10">
        <f>374*G26</f>
        <v>38896</v>
      </c>
      <c r="L26" s="10">
        <f>187*G26</f>
        <v>19448</v>
      </c>
      <c r="M26" s="6" t="s">
        <v>32</v>
      </c>
    </row>
    <row r="27" spans="1:13" x14ac:dyDescent="0.25">
      <c r="A27" s="6" t="s">
        <v>8</v>
      </c>
      <c r="B27" s="7" t="s">
        <v>25</v>
      </c>
      <c r="C27" s="7">
        <v>26</v>
      </c>
      <c r="D27" s="12" t="s">
        <v>29</v>
      </c>
      <c r="E27" s="6" t="s">
        <v>9</v>
      </c>
      <c r="F27" s="8" t="s">
        <v>30</v>
      </c>
      <c r="G27" s="9">
        <v>63</v>
      </c>
      <c r="H27" s="6">
        <v>30</v>
      </c>
      <c r="I27" s="4">
        <f t="shared" si="7"/>
        <v>113400</v>
      </c>
      <c r="J27" s="10">
        <f>900*G27</f>
        <v>56700</v>
      </c>
      <c r="K27" s="10">
        <f>450*G27</f>
        <v>28350</v>
      </c>
      <c r="L27" s="10">
        <f t="shared" si="9"/>
        <v>14175</v>
      </c>
      <c r="M27" s="6" t="s">
        <v>32</v>
      </c>
    </row>
    <row r="28" spans="1:13" x14ac:dyDescent="0.25">
      <c r="A28" s="6" t="s">
        <v>8</v>
      </c>
      <c r="B28" s="7" t="s">
        <v>15</v>
      </c>
      <c r="C28" s="7">
        <v>27</v>
      </c>
      <c r="D28" s="12" t="s">
        <v>29</v>
      </c>
      <c r="E28" s="6" t="s">
        <v>9</v>
      </c>
      <c r="F28" s="8" t="s">
        <v>30</v>
      </c>
      <c r="G28" s="9">
        <v>212</v>
      </c>
      <c r="H28" s="6">
        <v>30</v>
      </c>
      <c r="I28" s="4">
        <f>1560*G28</f>
        <v>330720</v>
      </c>
      <c r="J28" s="10">
        <f>780*G28</f>
        <v>165360</v>
      </c>
      <c r="K28" s="10">
        <f>390*G28</f>
        <v>82680</v>
      </c>
      <c r="L28" s="10">
        <f>195*G28</f>
        <v>41340</v>
      </c>
      <c r="M28" s="6" t="s">
        <v>32</v>
      </c>
    </row>
    <row r="29" spans="1:13" x14ac:dyDescent="0.25">
      <c r="A29" s="6" t="s">
        <v>8</v>
      </c>
      <c r="B29" s="7" t="s">
        <v>16</v>
      </c>
      <c r="C29" s="7">
        <v>28</v>
      </c>
      <c r="D29" s="12" t="s">
        <v>29</v>
      </c>
      <c r="E29" s="6" t="s">
        <v>9</v>
      </c>
      <c r="F29" s="8" t="s">
        <v>30</v>
      </c>
      <c r="G29" s="9">
        <v>105</v>
      </c>
      <c r="H29" s="6">
        <v>30</v>
      </c>
      <c r="I29" s="4">
        <f>1600*G29</f>
        <v>168000</v>
      </c>
      <c r="J29" s="10">
        <f>800*G29</f>
        <v>84000</v>
      </c>
      <c r="K29" s="10">
        <f>400*G29</f>
        <v>42000</v>
      </c>
      <c r="L29" s="10">
        <f>200*G29</f>
        <v>21000</v>
      </c>
      <c r="M29" s="6" t="s">
        <v>32</v>
      </c>
    </row>
    <row r="30" spans="1:13" x14ac:dyDescent="0.25">
      <c r="A30" s="6" t="s">
        <v>8</v>
      </c>
      <c r="B30" s="7" t="s">
        <v>17</v>
      </c>
      <c r="C30" s="7">
        <v>29</v>
      </c>
      <c r="D30" s="12" t="s">
        <v>29</v>
      </c>
      <c r="E30" s="6" t="s">
        <v>9</v>
      </c>
      <c r="F30" s="8" t="s">
        <v>30</v>
      </c>
      <c r="G30" s="9">
        <v>140</v>
      </c>
      <c r="H30" s="6">
        <v>30</v>
      </c>
      <c r="I30" s="4">
        <f>1656*G30</f>
        <v>231840</v>
      </c>
      <c r="J30" s="10">
        <f>828*G30</f>
        <v>115920</v>
      </c>
      <c r="K30" s="10">
        <f>414*G30</f>
        <v>57960</v>
      </c>
      <c r="L30" s="10">
        <f>207*G30</f>
        <v>28980</v>
      </c>
      <c r="M30" s="6" t="s">
        <v>32</v>
      </c>
    </row>
    <row r="31" spans="1:13" x14ac:dyDescent="0.25">
      <c r="A31" s="6" t="s">
        <v>8</v>
      </c>
      <c r="B31" s="7" t="s">
        <v>22</v>
      </c>
      <c r="C31" s="7">
        <v>30</v>
      </c>
      <c r="D31" s="12" t="s">
        <v>29</v>
      </c>
      <c r="E31" s="6" t="s">
        <v>9</v>
      </c>
      <c r="F31" s="8" t="s">
        <v>30</v>
      </c>
      <c r="G31" s="9">
        <v>190</v>
      </c>
      <c r="H31" s="6">
        <v>30</v>
      </c>
      <c r="I31" s="4">
        <f>1576*G31</f>
        <v>299440</v>
      </c>
      <c r="J31" s="10">
        <f>788*G31</f>
        <v>149720</v>
      </c>
      <c r="K31" s="10">
        <f>394*G31</f>
        <v>74860</v>
      </c>
      <c r="L31" s="10">
        <f>197*G31</f>
        <v>37430</v>
      </c>
      <c r="M31" s="6" t="s">
        <v>32</v>
      </c>
    </row>
    <row r="32" spans="1:13" ht="25.5" x14ac:dyDescent="0.25">
      <c r="A32" s="6" t="s">
        <v>8</v>
      </c>
      <c r="B32" s="7" t="s">
        <v>26</v>
      </c>
      <c r="C32" s="7">
        <v>31</v>
      </c>
      <c r="D32" s="12" t="s">
        <v>29</v>
      </c>
      <c r="E32" s="6" t="s">
        <v>9</v>
      </c>
      <c r="F32" s="8" t="s">
        <v>30</v>
      </c>
      <c r="G32" s="9">
        <v>94</v>
      </c>
      <c r="H32" s="6">
        <v>30</v>
      </c>
      <c r="I32" s="4">
        <f>1728*G32</f>
        <v>162432</v>
      </c>
      <c r="J32" s="10">
        <f>864*G32</f>
        <v>81216</v>
      </c>
      <c r="K32" s="10">
        <f>432*G32</f>
        <v>40608</v>
      </c>
      <c r="L32" s="10">
        <f>216*G32</f>
        <v>20304</v>
      </c>
      <c r="M32" s="6" t="s">
        <v>32</v>
      </c>
    </row>
    <row r="33" spans="1:13" x14ac:dyDescent="0.25">
      <c r="A33" s="6" t="s">
        <v>8</v>
      </c>
      <c r="B33" s="7" t="s">
        <v>23</v>
      </c>
      <c r="C33" s="7">
        <v>32</v>
      </c>
      <c r="D33" s="12" t="s">
        <v>29</v>
      </c>
      <c r="E33" s="6" t="s">
        <v>9</v>
      </c>
      <c r="F33" s="8" t="s">
        <v>30</v>
      </c>
      <c r="G33" s="9">
        <v>70</v>
      </c>
      <c r="H33" s="6">
        <v>30</v>
      </c>
      <c r="I33" s="4">
        <f t="shared" ref="I33" si="10">1728*G33</f>
        <v>120960</v>
      </c>
      <c r="J33" s="10">
        <f>864*G33</f>
        <v>60480</v>
      </c>
      <c r="K33" s="10">
        <f>432*G33</f>
        <v>30240</v>
      </c>
      <c r="L33" s="10">
        <f>216*G33</f>
        <v>15120</v>
      </c>
      <c r="M33" s="6" t="s">
        <v>32</v>
      </c>
    </row>
    <row r="34" spans="1:13" x14ac:dyDescent="0.25">
      <c r="A34" s="6" t="s">
        <v>8</v>
      </c>
      <c r="B34" s="7" t="s">
        <v>21</v>
      </c>
      <c r="C34" s="7">
        <v>33</v>
      </c>
      <c r="D34" s="12" t="s">
        <v>29</v>
      </c>
      <c r="E34" s="6" t="s">
        <v>9</v>
      </c>
      <c r="F34" s="8" t="s">
        <v>30</v>
      </c>
      <c r="G34" s="9">
        <v>115</v>
      </c>
      <c r="H34" s="6">
        <v>30</v>
      </c>
      <c r="I34" s="4">
        <f>1432*G34</f>
        <v>164680</v>
      </c>
      <c r="J34" s="10">
        <f>716*G34</f>
        <v>82340</v>
      </c>
      <c r="K34" s="10">
        <f>358*G34</f>
        <v>41170</v>
      </c>
      <c r="L34" s="10">
        <f>179*G34</f>
        <v>20585</v>
      </c>
      <c r="M34" s="6" t="s">
        <v>32</v>
      </c>
    </row>
    <row r="35" spans="1:13" x14ac:dyDescent="0.25">
      <c r="A35" s="6" t="s">
        <v>8</v>
      </c>
      <c r="B35" s="7" t="s">
        <v>27</v>
      </c>
      <c r="C35" s="7">
        <v>34</v>
      </c>
      <c r="D35" s="12" t="s">
        <v>29</v>
      </c>
      <c r="E35" s="6" t="s">
        <v>9</v>
      </c>
      <c r="F35" s="8" t="s">
        <v>30</v>
      </c>
      <c r="G35" s="9">
        <v>90</v>
      </c>
      <c r="H35" s="6">
        <v>30</v>
      </c>
      <c r="I35" s="4">
        <f>1496*G35</f>
        <v>134640</v>
      </c>
      <c r="J35" s="10">
        <f>748*G35</f>
        <v>67320</v>
      </c>
      <c r="K35" s="10">
        <f>374*G35</f>
        <v>33660</v>
      </c>
      <c r="L35" s="10">
        <f>187*G35</f>
        <v>16830</v>
      </c>
      <c r="M35" s="6" t="s">
        <v>32</v>
      </c>
    </row>
    <row r="36" spans="1:13" x14ac:dyDescent="0.25">
      <c r="A36" s="6" t="s">
        <v>8</v>
      </c>
      <c r="B36" s="7" t="s">
        <v>33</v>
      </c>
      <c r="C36" s="7">
        <v>35</v>
      </c>
      <c r="D36" s="12" t="s">
        <v>29</v>
      </c>
      <c r="E36" s="6" t="s">
        <v>9</v>
      </c>
      <c r="F36" s="8" t="s">
        <v>30</v>
      </c>
      <c r="G36" s="9">
        <v>203</v>
      </c>
      <c r="H36" s="6">
        <v>30</v>
      </c>
      <c r="I36" s="4">
        <f>1536*G36</f>
        <v>311808</v>
      </c>
      <c r="J36" s="10">
        <f>768*G36</f>
        <v>155904</v>
      </c>
      <c r="K36" s="10">
        <f>384*G36</f>
        <v>77952</v>
      </c>
      <c r="L36" s="10">
        <f>192*G36</f>
        <v>38976</v>
      </c>
      <c r="M36" s="6" t="s">
        <v>32</v>
      </c>
    </row>
    <row r="37" spans="1:13" x14ac:dyDescent="0.25">
      <c r="A37" s="6" t="s">
        <v>8</v>
      </c>
      <c r="B37" s="7" t="s">
        <v>34</v>
      </c>
      <c r="C37" s="7">
        <v>36</v>
      </c>
      <c r="D37" s="12" t="s">
        <v>29</v>
      </c>
      <c r="E37" s="6" t="s">
        <v>9</v>
      </c>
      <c r="F37" s="8" t="s">
        <v>30</v>
      </c>
      <c r="G37" s="9">
        <v>105</v>
      </c>
      <c r="H37" s="6">
        <v>30</v>
      </c>
      <c r="I37" s="4">
        <f>1712*G37</f>
        <v>179760</v>
      </c>
      <c r="J37" s="10">
        <f>856*G37</f>
        <v>89880</v>
      </c>
      <c r="K37" s="10">
        <f>428*G37</f>
        <v>44940</v>
      </c>
      <c r="L37" s="10">
        <f>214*G37</f>
        <v>22470</v>
      </c>
      <c r="M37" s="6" t="s">
        <v>32</v>
      </c>
    </row>
  </sheetData>
  <autoFilter ref="A1:M37"/>
  <hyperlinks>
    <hyperlink ref="D2" r:id="rId1"/>
    <hyperlink ref="D3:D10" r:id="rId2" display="Ссылка"/>
    <hyperlink ref="D13" r:id="rId3"/>
    <hyperlink ref="D24" r:id="rId4"/>
    <hyperlink ref="D25:D37" r:id="rId5" display="Ссылка"/>
    <hyperlink ref="D34" r:id="rId6"/>
    <hyperlink ref="D33" r:id="rId7"/>
    <hyperlink ref="D26" r:id="rId8"/>
    <hyperlink ref="D27" r:id="rId9"/>
    <hyperlink ref="D35" r:id="rId10"/>
    <hyperlink ref="D28" r:id="rId11"/>
    <hyperlink ref="D29" r:id="rId12"/>
    <hyperlink ref="D30" r:id="rId13"/>
    <hyperlink ref="D36" r:id="rId14"/>
    <hyperlink ref="D37" r:id="rId15"/>
    <hyperlink ref="D23" r:id="rId16"/>
    <hyperlink ref="D25" r:id="rId17"/>
    <hyperlink ref="D31" r:id="rId18"/>
    <hyperlink ref="D32" r:id="rId19"/>
    <hyperlink ref="F2" r:id="rId20"/>
    <hyperlink ref="F3:F37" r:id="rId21" display="Фото"/>
    <hyperlink ref="D14" r:id="rId22"/>
    <hyperlink ref="D15" r:id="rId23"/>
    <hyperlink ref="D16" r:id="rId24"/>
    <hyperlink ref="D17" r:id="rId25"/>
    <hyperlink ref="D18" r:id="rId26"/>
    <hyperlink ref="D19" r:id="rId27"/>
    <hyperlink ref="D20" r:id="rId28"/>
    <hyperlink ref="D21" r:id="rId29"/>
    <hyperlink ref="D22" r:id="rId30"/>
    <hyperlink ref="D11" r:id="rId31"/>
    <hyperlink ref="D12" r:id="rId32"/>
    <hyperlink ref="F11" r:id="rId33"/>
    <hyperlink ref="F12" r:id="rId34"/>
    <hyperlink ref="D3" r:id="rId35"/>
    <hyperlink ref="D4" r:id="rId36"/>
    <hyperlink ref="D5" r:id="rId37"/>
    <hyperlink ref="D6" r:id="rId38"/>
    <hyperlink ref="D7" r:id="rId39"/>
    <hyperlink ref="D8" r:id="rId40"/>
    <hyperlink ref="D9" r:id="rId41"/>
    <hyperlink ref="D10" r:id="rId42"/>
  </hyperlinks>
  <pageMargins left="0.7" right="0.7" top="0.75" bottom="0.75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Лифты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2026-07-20T23:33:56Z</dcterms:modified>
</cp:coreProperties>
</file>